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LANUV\Abt3\FB32\Akten\01 Stofflicher Bodenschutz\01 Stoffeinträge Vorsorge\01 Beurteilung von Stoffeinträgen\01 Grundsatzfragen\01_PFAS-Bewässerung\"/>
    </mc:Choice>
  </mc:AlternateContent>
  <xr:revisionPtr revIDLastSave="0" documentId="13_ncr:1_{F8CA11EA-25A8-4FC1-BB04-A93D1E8ADB10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Erklärungen" sheetId="2" r:id="rId1"/>
    <sheet name="PFAS-Bewässerung-Rechnu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12" i="1"/>
  <c r="E30" i="1" l="1"/>
  <c r="F30" i="1" s="1"/>
  <c r="G30" i="1" s="1"/>
  <c r="H30" i="1" s="1"/>
  <c r="E31" i="1"/>
  <c r="F31" i="1" s="1"/>
  <c r="G31" i="1" s="1"/>
  <c r="H31" i="1" s="1"/>
  <c r="E18" i="1"/>
  <c r="F18" i="1" s="1"/>
  <c r="G18" i="1" s="1"/>
  <c r="H18" i="1" s="1"/>
  <c r="E19" i="1"/>
  <c r="F19" i="1" s="1"/>
  <c r="G19" i="1" s="1"/>
  <c r="H19" i="1" s="1"/>
  <c r="E27" i="1"/>
  <c r="F27" i="1" s="1"/>
  <c r="G27" i="1" s="1"/>
  <c r="H27" i="1" s="1"/>
  <c r="E28" i="1"/>
  <c r="F28" i="1" s="1"/>
  <c r="G28" i="1" s="1"/>
  <c r="H28" i="1" s="1"/>
  <c r="E29" i="1"/>
  <c r="F29" i="1" s="1"/>
  <c r="G29" i="1" s="1"/>
  <c r="H29" i="1" s="1"/>
  <c r="E26" i="1"/>
  <c r="F26" i="1" s="1"/>
  <c r="G26" i="1" s="1"/>
  <c r="H26" i="1" s="1"/>
  <c r="E24" i="1"/>
  <c r="E25" i="1"/>
  <c r="F25" i="1" s="1"/>
  <c r="G25" i="1" s="1"/>
  <c r="H25" i="1" s="1"/>
  <c r="E13" i="1"/>
  <c r="F13" i="1" s="1"/>
  <c r="G13" i="1" s="1"/>
  <c r="H13" i="1" s="1"/>
  <c r="E14" i="1"/>
  <c r="F14" i="1" s="1"/>
  <c r="G14" i="1" s="1"/>
  <c r="H14" i="1" s="1"/>
  <c r="E12" i="1"/>
  <c r="E15" i="1"/>
  <c r="F15" i="1" s="1"/>
  <c r="G15" i="1" s="1"/>
  <c r="H15" i="1" s="1"/>
  <c r="E16" i="1"/>
  <c r="F16" i="1" s="1"/>
  <c r="G16" i="1" s="1"/>
  <c r="H16" i="1" s="1"/>
  <c r="E17" i="1"/>
  <c r="F17" i="1" s="1"/>
  <c r="G17" i="1" s="1"/>
  <c r="H17" i="1" s="1"/>
  <c r="F24" i="1" l="1"/>
  <c r="G24" i="1" s="1"/>
  <c r="H24" i="1" s="1"/>
  <c r="F12" i="1"/>
  <c r="G12" i="1" s="1"/>
  <c r="H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Roth, Dr., Philipp</author>
  </authors>
  <commentList>
    <comment ref="C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default: 0,3 m; Anpassung nur möglich, wenn vor Ort Ap-Horizont abweichend mächtig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hier Untersuchungsergebnisse des Bodens (Vorbelastung im Feststoff) eingeben [µg/kg TM] (ggf. arithmetisches Mittel bei Mehrfachbestimmung)</t>
        </r>
      </text>
    </comment>
    <comment ref="C4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default: 1500; Anpassung nur bei Bodendichtemessung oder begründete Annahme</t>
        </r>
      </text>
    </comment>
    <comment ref="C5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default: 100; Anpassung nur bei nachweislich weniger sorptiver PFAS-Zusammensetzung</t>
        </r>
      </text>
    </comment>
    <comment ref="B12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hier PFOA-Messwert (in ng/L) des Bewässerungswassers eingeben</t>
        </r>
      </text>
    </comment>
    <comment ref="H12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die bedingte Formatierung zeigt an (rote Füllung), wenn der Schwellenwert 2 für PFOA überschritten ist</t>
        </r>
      </text>
    </comment>
    <comment ref="B24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hier ∑PFAS-20-Messwert (in ng/L) des Bewässerungswassers eingeben</t>
        </r>
      </text>
    </comment>
    <comment ref="H24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Roth, Dr., Philipp:</t>
        </r>
        <r>
          <rPr>
            <sz val="9"/>
            <color indexed="81"/>
            <rFont val="Segoe UI"/>
            <family val="2"/>
          </rPr>
          <t xml:space="preserve">
die bedingte Formatierung zeigt an (rote Füllung), wenn der Schwellenwert 2 für ∑PFAS-20 überschritten ist</t>
        </r>
      </text>
    </comment>
  </commentList>
</comments>
</file>

<file path=xl/sharedStrings.xml><?xml version="1.0" encoding="utf-8"?>
<sst xmlns="http://schemas.openxmlformats.org/spreadsheetml/2006/main" count="57" uniqueCount="45">
  <si>
    <t>Tiefe</t>
  </si>
  <si>
    <t>m</t>
  </si>
  <si>
    <t>kg/m³</t>
  </si>
  <si>
    <t>Fracht µg/m² pro Bewässerungsjahr</t>
  </si>
  <si>
    <t>%</t>
  </si>
  <si>
    <t>Dichte Boden</t>
  </si>
  <si>
    <t>Zahl (eingeben)</t>
  </si>
  <si>
    <t>Einheit (fix)</t>
  </si>
  <si>
    <t>PFOA</t>
  </si>
  <si>
    <t>µg/kg</t>
  </si>
  <si>
    <t>Messungen Boden</t>
  </si>
  <si>
    <t>Sorption PFAS</t>
  </si>
  <si>
    <t>µg/kg TM</t>
  </si>
  <si>
    <t>Vorbelastung Boden Feststoff PFOA</t>
  </si>
  <si>
    <r>
      <t xml:space="preserve">Vorbelastung Boden Feststoff </t>
    </r>
    <r>
      <rPr>
        <sz val="10"/>
        <color theme="1"/>
        <rFont val="Arial"/>
      </rPr>
      <t>∑</t>
    </r>
    <r>
      <rPr>
        <sz val="10"/>
        <color theme="1"/>
        <rFont val="Arial"/>
        <family val="2"/>
      </rPr>
      <t xml:space="preserve"> PFAS 20</t>
    </r>
  </si>
  <si>
    <t>Annahmen Boden</t>
  </si>
  <si>
    <t>PFOA-Konzentration im Bewässerungswasser (gemessen)</t>
  </si>
  <si>
    <t>∑PFAS 20-Konzentration im Bewässerungswasser (gemessen)</t>
  </si>
  <si>
    <t>∑ PFAS 20</t>
  </si>
  <si>
    <t>PFOA-Konzentration im Bewässerungswasser - Umrechnung</t>
  </si>
  <si>
    <t>∑PFAS 20-Konzentration im Bewässerungswasser - Umrechnung</t>
  </si>
  <si>
    <t>Bewässerungs-menge pro Jahr  (fix)</t>
  </si>
  <si>
    <t>[ng/L]</t>
  </si>
  <si>
    <t>[µg/L]</t>
  </si>
  <si>
    <t>[L/m²]</t>
  </si>
  <si>
    <t xml:space="preserve">PFOA </t>
  </si>
  <si>
    <t>∑ PFAS-20</t>
  </si>
  <si>
    <t>[µg/m²]</t>
  </si>
  <si>
    <t>[µg/kg]</t>
  </si>
  <si>
    <t xml:space="preserve">Konzentrationserhöhung in 30 cm mächtigem Boden pro Bewässerungsjahr </t>
  </si>
  <si>
    <t>Konzentrationserhöhung in 30 cm mächtigem Boden nach 200 Jahren Bewässerung</t>
  </si>
  <si>
    <t>Fracht pro Bewässerungsjahr</t>
  </si>
  <si>
    <t>Konzentration nach 200 Jahren Bewässerung inkl. Vorbelastung Boden</t>
  </si>
  <si>
    <t>Die einzusetzenden Variablen sind von den Anwendenenden zu bestimmen (Messungen, Annahmen) und zu begründen.</t>
  </si>
  <si>
    <t>Die Berechnung beruht auf den dortigen Überlegungen zum "Schwellenwert 2".</t>
  </si>
  <si>
    <t xml:space="preserve">Untersuchungsergebnis </t>
  </si>
  <si>
    <r>
      <t xml:space="preserve">Berechnungen PFAS-Anreicherung im Oberboden durch Bewässerung (Eingaben in </t>
    </r>
    <r>
      <rPr>
        <b/>
        <sz val="18"/>
        <color rgb="FF7030A0"/>
        <rFont val="Arial"/>
        <family val="2"/>
      </rPr>
      <t>lila</t>
    </r>
    <r>
      <rPr>
        <b/>
        <sz val="14"/>
        <color theme="1"/>
        <rFont val="Arial"/>
        <family val="2"/>
      </rPr>
      <t xml:space="preserve"> Feldern)</t>
    </r>
  </si>
  <si>
    <t>Schwellenwerte 2</t>
  </si>
  <si>
    <t>Die Berechnung erfolgt auf Grundlage der untenstehenden Formel.</t>
  </si>
  <si>
    <t>Erklärungen zu dieser Excel-Datei</t>
  </si>
  <si>
    <t>die Summe PFAS 20 (∑ PFAS 20) umfallst folgende PFAS: PFBA, PFPeA, PFHxA, PFHpA, PFOA, PFNA, PFDA, PFUnDA, PFDoDA, PFTrDA, PFBS, PFPeS, PFHxS, PFHpS, PFOS, PFNS, PFDS, PFUnDS, PFDoDS, PFTrDS; ggf. bei entsprechenden Anhaltspunkten um weitere relevante Stoffe zu ergänzen wie 6:2 FTS oder Capstone B</t>
  </si>
  <si>
    <t>Die Berechnung ersetzt nicht die wissenchaftlich-technische Bewertung im Einzelfall.</t>
  </si>
  <si>
    <t>Diese Excel-Berechnung soll die Anwendung des Erlasses (Einzelfallprüfung) vom 06.06.2025 "Bodenschutz, Wasserwirtschaft - Per- und polyfluorierte Alkylsubstanzen (PFAS): Umgang mit Wasserrechten zum Betrieb von Brunnen zur landwirtschaftlichen Bewässerung im Bereich von PFAS-Grundwasserbelastungen" unterstützten.</t>
  </si>
  <si>
    <t>Prüfwertvorschlag Boden-Mensch (Kinderspiel und Wohngebiet)</t>
  </si>
  <si>
    <t>3-facher Hintergrund 
(90. Perzentil Acker)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</si>
</sst>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rgb="FF7030A0"/>
      <name val="Arial"/>
      <family val="2"/>
    </font>
    <font>
      <b/>
      <sz val="14"/>
      <color theme="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9" fillId="0" borderId="0" xfId="0" applyFont="1"/>
    <xf numFmtId="0" fontId="3" fillId="0" borderId="0" xfId="0" applyFont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9" xfId="0" applyFont="1" applyBorder="1" applyProtection="1"/>
    <xf numFmtId="0" fontId="3" fillId="0" borderId="1" xfId="0" applyFont="1" applyBorder="1" applyAlignment="1" applyProtection="1">
      <alignment horizontal="center"/>
    </xf>
    <xf numFmtId="2" fontId="3" fillId="0" borderId="1" xfId="0" applyNumberFormat="1" applyFont="1" applyBorder="1" applyProtection="1"/>
    <xf numFmtId="2" fontId="4" fillId="0" borderId="10" xfId="0" applyNumberFormat="1" applyFont="1" applyBorder="1" applyProtection="1"/>
    <xf numFmtId="0" fontId="3" fillId="0" borderId="1" xfId="0" applyFont="1" applyBorder="1" applyProtection="1"/>
    <xf numFmtId="0" fontId="3" fillId="0" borderId="7" xfId="0" applyFont="1" applyBorder="1" applyProtection="1"/>
    <xf numFmtId="0" fontId="3" fillId="0" borderId="7" xfId="0" applyFont="1" applyBorder="1" applyAlignment="1" applyProtection="1">
      <alignment horizontal="center"/>
    </xf>
    <xf numFmtId="2" fontId="3" fillId="0" borderId="7" xfId="0" applyNumberFormat="1" applyFont="1" applyBorder="1" applyProtection="1"/>
    <xf numFmtId="2" fontId="4" fillId="0" borderId="8" xfId="0" applyNumberFormat="1" applyFont="1" applyBorder="1" applyProtection="1"/>
    <xf numFmtId="0" fontId="3" fillId="3" borderId="1" xfId="0" applyFont="1" applyFill="1" applyBorder="1" applyAlignment="1" applyProtection="1">
      <alignment horizontal="right"/>
    </xf>
    <xf numFmtId="0" fontId="13" fillId="5" borderId="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Protection="1"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14" fillId="3" borderId="10" xfId="0" applyFont="1" applyFill="1" applyBorder="1" applyAlignment="1" applyProtection="1">
      <alignment horizontal="left" wrapText="1"/>
      <protection locked="0"/>
    </xf>
    <xf numFmtId="0" fontId="14" fillId="3" borderId="8" xfId="0" applyFont="1" applyFill="1" applyBorder="1" applyAlignment="1" applyProtection="1">
      <alignment horizontal="left" wrapText="1"/>
      <protection locked="0"/>
    </xf>
    <xf numFmtId="0" fontId="5" fillId="4" borderId="19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3" fillId="3" borderId="22" xfId="0" applyFont="1" applyFill="1" applyBorder="1" applyAlignment="1" applyProtection="1">
      <alignment horizontal="left" wrapText="1"/>
      <protection locked="0"/>
    </xf>
    <xf numFmtId="0" fontId="4" fillId="0" borderId="18" xfId="0" applyFont="1" applyBorder="1" applyAlignment="1" applyProtection="1">
      <protection locked="0"/>
    </xf>
    <xf numFmtId="0" fontId="3" fillId="0" borderId="18" xfId="0" applyFont="1" applyBorder="1" applyProtection="1">
      <protection locked="0"/>
    </xf>
    <xf numFmtId="0" fontId="3" fillId="4" borderId="24" xfId="0" applyFont="1" applyFill="1" applyBorder="1" applyProtection="1"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6" fillId="0" borderId="18" xfId="0" applyFont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5" fillId="0" borderId="27" xfId="0" applyFont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6" borderId="3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 wrapText="1"/>
      <protection locked="0"/>
    </xf>
    <xf numFmtId="0" fontId="3" fillId="2" borderId="22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3" fillId="8" borderId="18" xfId="0" applyFont="1" applyFill="1" applyBorder="1" applyProtection="1">
      <protection locked="0"/>
    </xf>
    <xf numFmtId="0" fontId="4" fillId="8" borderId="18" xfId="0" applyFont="1" applyFill="1" applyBorder="1" applyAlignment="1" applyProtection="1">
      <alignment horizontal="right"/>
      <protection locked="0"/>
    </xf>
  </cellXfs>
  <cellStyles count="1"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683294</xdr:colOff>
      <xdr:row>13</xdr:row>
      <xdr:rowOff>28575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feld 9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3333750"/>
              <a:ext cx="11017919" cy="676275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txBody>
            <a:bodyPr wrap="square" lIns="0" tIns="0" rIns="0" bIns="0" rtlCol="0">
              <a:noAutofit/>
            </a:bodyPr>
            <a:lstStyle>
              <a:defPPr>
                <a:defRPr lang="de-DE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r>
                    <a:rPr lang="de-DE" b="0" i="1">
                      <a:latin typeface="Cambria Math" panose="02040503050406030204" pitchFamily="18" charset="0"/>
                    </a:rPr>
                    <m:t>𝐶</m:t>
                  </m:r>
                  <m:r>
                    <a:rPr lang="de-DE" b="0" i="1" baseline="-25000">
                      <a:latin typeface="Cambria Math" panose="02040503050406030204" pitchFamily="18" charset="0"/>
                    </a:rPr>
                    <m:t>𝐵𝑜𝑑𝑒𝑛</m:t>
                  </m:r>
                  <m:r>
                    <a:rPr lang="de-DE" b="0" i="1" baseline="-25000">
                      <a:latin typeface="Cambria Math" panose="02040503050406030204" pitchFamily="18" charset="0"/>
                    </a:rPr>
                    <m:t> </m:t>
                  </m:r>
                  <m:r>
                    <a:rPr lang="de-DE" b="0" i="1" baseline="-25000">
                      <a:latin typeface="Cambria Math" panose="02040503050406030204" pitchFamily="18" charset="0"/>
                    </a:rPr>
                    <m:t>𝑍𝑢𝑘𝑢𝑛𝑓𝑡</m:t>
                  </m:r>
                  <m:r>
                    <a:rPr lang="de-DE" b="0" i="1">
                      <a:latin typeface="Cambria Math" panose="02040503050406030204" pitchFamily="18" charset="0"/>
                    </a:rPr>
                    <m:t>=</m:t>
                  </m:r>
                  <m:r>
                    <a:rPr lang="de-DE" i="1">
                      <a:latin typeface="Cambria Math" panose="02040503050406030204" pitchFamily="18" charset="0"/>
                    </a:rPr>
                    <m:t>𝐶</m:t>
                  </m:r>
                  <m:r>
                    <a:rPr lang="de-DE" i="1" baseline="-25000">
                      <a:latin typeface="Cambria Math" panose="02040503050406030204" pitchFamily="18" charset="0"/>
                    </a:rPr>
                    <m:t>𝐵𝑜𝑑𝑒𝑛</m:t>
                  </m:r>
                  <m:r>
                    <a:rPr lang="de-DE" i="1" baseline="-25000">
                      <a:latin typeface="Cambria Math" panose="02040503050406030204" pitchFamily="18" charset="0"/>
                    </a:rPr>
                    <m:t>,</m:t>
                  </m:r>
                  <m:r>
                    <a:rPr lang="de-DE" i="1" baseline="-25000">
                      <a:latin typeface="Cambria Math" panose="02040503050406030204" pitchFamily="18" charset="0"/>
                    </a:rPr>
                    <m:t>𝑉𝑜𝑟𝑏𝑒𝑙𝑎𝑠𝑡𝑢𝑛𝑔</m:t>
                  </m:r>
                  <m:r>
                    <a:rPr lang="de-DE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de-DE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de-DE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𝐶𝑊𝑎𝑠𝑠𝑒𝑟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 ∗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𝑗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ä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h𝑟𝑙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. 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𝐵𝑒𝑟𝑒𝑔𝑛𝑢𝑛𝑔𝑠𝑚𝑒𝑛𝑔𝑒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 ∗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𝐵𝑒𝑤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ä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𝑠𝑠𝑒𝑟𝑢𝑛𝑔𝑠𝑑𝑎𝑢𝑒𝑟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de-DE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𝐷𝑖𝑐h𝑡𝑒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𝐵𝑜𝑑𝑒𝑛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 ∗ 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𝑇𝑖𝑒𝑓𝑒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𝐵𝑜𝑑𝑒𝑛</m:t>
                      </m:r>
                      <m:r>
                        <a:rPr lang="de-DE" b="0" i="1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de-DE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de-DE"/>
                <a:t> </a:t>
              </a:r>
              <a:r>
                <a:rPr lang="de-DE" sz="1600" i="1"/>
                <a:t>* ggf. Faktor Sorption </a:t>
              </a:r>
              <a:r>
                <a:rPr lang="de-DE" sz="1600"/>
                <a:t> /1.000</a:t>
              </a:r>
              <a:endParaRPr lang="de-DE" sz="1600" i="1"/>
            </a:p>
          </xdr:txBody>
        </xdr:sp>
      </mc:Choice>
      <mc:Fallback>
        <xdr:sp macro="" textlink="">
          <xdr:nvSpPr>
            <xdr:cNvPr id="2" name="Textfeld 9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0" y="3333750"/>
              <a:ext cx="11017919" cy="676275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</xdr:spPr>
          <xdr:txBody>
            <a:bodyPr wrap="square" lIns="0" tIns="0" rIns="0" bIns="0" rtlCol="0">
              <a:noAutofit/>
            </a:bodyPr>
            <a:lstStyle>
              <a:defPPr>
                <a:defRPr lang="de-DE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de-DE" b="0" i="0">
                  <a:latin typeface="Cambria Math" panose="02040503050406030204" pitchFamily="18" charset="0"/>
                </a:rPr>
                <a:t>𝐶</a:t>
              </a:r>
              <a:r>
                <a:rPr lang="de-DE" b="0" i="0" baseline="-25000">
                  <a:latin typeface="Cambria Math" panose="02040503050406030204" pitchFamily="18" charset="0"/>
                </a:rPr>
                <a:t>𝐵𝑜𝑑𝑒𝑛 𝑍𝑢𝑘𝑢𝑛𝑓𝑡</a:t>
              </a:r>
              <a:r>
                <a:rPr lang="de-DE" b="0" i="0">
                  <a:latin typeface="Cambria Math" panose="02040503050406030204" pitchFamily="18" charset="0"/>
                </a:rPr>
                <a:t>=</a:t>
              </a:r>
              <a:r>
                <a:rPr lang="de-DE" i="0">
                  <a:latin typeface="Cambria Math" panose="02040503050406030204" pitchFamily="18" charset="0"/>
                </a:rPr>
                <a:t>𝐶</a:t>
              </a:r>
              <a:r>
                <a:rPr lang="de-DE" i="0" baseline="-25000">
                  <a:latin typeface="Cambria Math" panose="02040503050406030204" pitchFamily="18" charset="0"/>
                </a:rPr>
                <a:t>𝐵𝑜𝑑𝑒𝑛,𝑉𝑜𝑟𝑏𝑒𝑙𝑎𝑠𝑡𝑢𝑛𝑔</a:t>
              </a:r>
              <a:r>
                <a:rPr lang="de-DE" i="0">
                  <a:latin typeface="Cambria Math" panose="02040503050406030204" pitchFamily="18" charset="0"/>
                </a:rPr>
                <a:t>+</a:t>
              </a:r>
              <a:r>
                <a:rPr lang="de-DE" b="0" i="0">
                  <a:latin typeface="Cambria Math" panose="02040503050406030204" pitchFamily="18" charset="0"/>
                </a:rPr>
                <a:t>( (𝐶𝑊𝑎𝑠𝑠𝑒𝑟 ∗𝑗äℎ𝑟𝑙. 𝐵𝑒𝑟𝑒𝑔𝑛𝑢𝑛𝑔𝑠𝑚𝑒𝑛𝑔𝑒 ∗𝐵𝑒𝑤ä𝑠𝑠𝑒𝑟𝑢𝑛𝑔𝑠𝑑𝑎𝑢𝑒𝑟))/((𝐷𝑖𝑐ℎ𝑡𝑒 𝐵𝑜𝑑𝑒𝑛 ∗ 𝑇𝑖𝑒𝑓𝑒 𝐵𝑜𝑑𝑒𝑛))  </a:t>
              </a:r>
              <a:r>
                <a:rPr lang="de-DE"/>
                <a:t> </a:t>
              </a:r>
              <a:r>
                <a:rPr lang="de-DE" sz="1600" i="1"/>
                <a:t>* ggf. Faktor Sorption </a:t>
              </a:r>
              <a:r>
                <a:rPr lang="de-DE" sz="1600"/>
                <a:t> /1.000</a:t>
              </a:r>
              <a:endParaRPr lang="de-DE" sz="1600" i="1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H29" sqref="H29"/>
    </sheetView>
  </sheetViews>
  <sheetFormatPr baseColWidth="10" defaultRowHeight="12.75" x14ac:dyDescent="0.2"/>
  <cols>
    <col min="1" max="1" width="6.28515625" style="1" customWidth="1"/>
    <col min="2" max="2" width="103" style="1" customWidth="1"/>
    <col min="3" max="16384" width="11.42578125" style="1"/>
  </cols>
  <sheetData>
    <row r="1" spans="1:2" ht="27" customHeight="1" x14ac:dyDescent="0.2">
      <c r="A1" s="60" t="s">
        <v>39</v>
      </c>
      <c r="B1" s="60"/>
    </row>
    <row r="2" spans="1:2" ht="39.75" customHeight="1" x14ac:dyDescent="0.2">
      <c r="A2" s="61">
        <v>1</v>
      </c>
      <c r="B2" s="62" t="s">
        <v>42</v>
      </c>
    </row>
    <row r="3" spans="1:2" ht="39.75" customHeight="1" x14ac:dyDescent="0.2">
      <c r="A3" s="61">
        <v>2</v>
      </c>
      <c r="B3" s="61" t="s">
        <v>34</v>
      </c>
    </row>
    <row r="4" spans="1:2" ht="39.75" customHeight="1" x14ac:dyDescent="0.2">
      <c r="A4" s="61">
        <v>3</v>
      </c>
      <c r="B4" s="62" t="s">
        <v>38</v>
      </c>
    </row>
    <row r="5" spans="1:2" ht="39.75" customHeight="1" x14ac:dyDescent="0.2">
      <c r="A5" s="61">
        <v>4</v>
      </c>
      <c r="B5" s="61" t="s">
        <v>33</v>
      </c>
    </row>
    <row r="6" spans="1:2" ht="41.25" customHeight="1" x14ac:dyDescent="0.2">
      <c r="A6" s="61">
        <v>5</v>
      </c>
      <c r="B6" s="62" t="s">
        <v>40</v>
      </c>
    </row>
    <row r="7" spans="1:2" ht="41.25" customHeight="1" x14ac:dyDescent="0.2">
      <c r="A7" s="61">
        <v>6</v>
      </c>
      <c r="B7" s="62" t="s">
        <v>41</v>
      </c>
    </row>
  </sheetData>
  <sheetProtection algorithmName="SHA-512" hashValue="aqkIlsu+xcQa++g+jjeBJ3t1mopWMeV4/pI1qzsoORR4gbK/OHJ3RobddIkiQ4jsHc0Ns1KETtE7Mh0EqragcQ==" saltValue="pDVHrk1iwxyISdZqfYZZog==" spinCount="100000" sheet="1" objects="1" scenarios="1"/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pane ySplit="5" topLeftCell="A9" activePane="bottomLeft" state="frozen"/>
      <selection pane="bottomLeft" activeCell="M21" sqref="M21"/>
    </sheetView>
  </sheetViews>
  <sheetFormatPr baseColWidth="10" defaultRowHeight="12.75" x14ac:dyDescent="0.2"/>
  <cols>
    <col min="1" max="1" width="5.28515625" style="2" customWidth="1"/>
    <col min="2" max="2" width="32.85546875" style="2" customWidth="1"/>
    <col min="3" max="3" width="13.28515625" style="2" customWidth="1"/>
    <col min="4" max="4" width="14.28515625" style="2" customWidth="1"/>
    <col min="5" max="5" width="19.7109375" style="2" customWidth="1"/>
    <col min="6" max="8" width="22.42578125" style="2" customWidth="1"/>
    <col min="9" max="10" width="11.42578125" style="2"/>
    <col min="11" max="11" width="6.42578125" style="2" customWidth="1"/>
    <col min="12" max="12" width="7.5703125" style="2" customWidth="1"/>
    <col min="13" max="13" width="30" style="2" customWidth="1"/>
    <col min="14" max="16384" width="11.42578125" style="2"/>
  </cols>
  <sheetData>
    <row r="1" spans="1:13" ht="24" thickBot="1" x14ac:dyDescent="0.4">
      <c r="A1" s="58" t="s">
        <v>36</v>
      </c>
      <c r="B1" s="59"/>
      <c r="C1" s="59"/>
      <c r="D1" s="59"/>
      <c r="E1" s="59"/>
      <c r="F1" s="59"/>
      <c r="G1" s="59"/>
      <c r="H1" s="51"/>
      <c r="I1" s="52"/>
      <c r="J1" s="52"/>
      <c r="K1" s="52"/>
      <c r="L1" s="52"/>
      <c r="M1" s="52"/>
    </row>
    <row r="2" spans="1:13" ht="46.5" customHeight="1" thickTop="1" thickBot="1" x14ac:dyDescent="0.3">
      <c r="A2" s="74"/>
      <c r="B2" s="48" t="s">
        <v>15</v>
      </c>
      <c r="C2" s="70" t="s">
        <v>6</v>
      </c>
      <c r="D2" s="71" t="s">
        <v>7</v>
      </c>
      <c r="E2" s="74"/>
      <c r="F2" s="49" t="s">
        <v>10</v>
      </c>
      <c r="G2" s="72" t="s">
        <v>35</v>
      </c>
      <c r="H2" s="73" t="s">
        <v>7</v>
      </c>
      <c r="I2" s="74"/>
      <c r="J2" s="56" t="s">
        <v>37</v>
      </c>
      <c r="K2" s="57"/>
      <c r="L2" s="57"/>
      <c r="M2" s="50"/>
    </row>
    <row r="3" spans="1:13" ht="29.25" customHeight="1" thickBot="1" x14ac:dyDescent="0.3">
      <c r="A3" s="74"/>
      <c r="B3" s="40" t="s">
        <v>0</v>
      </c>
      <c r="C3" s="3">
        <v>0.3</v>
      </c>
      <c r="D3" s="41" t="s">
        <v>1</v>
      </c>
      <c r="E3" s="74"/>
      <c r="F3" s="42" t="s">
        <v>13</v>
      </c>
      <c r="G3" s="35">
        <v>0.26</v>
      </c>
      <c r="H3" s="43" t="s">
        <v>12</v>
      </c>
      <c r="I3" s="74"/>
      <c r="J3" s="36" t="s">
        <v>8</v>
      </c>
      <c r="K3" s="34">
        <v>0.9</v>
      </c>
      <c r="L3" s="4" t="s">
        <v>9</v>
      </c>
      <c r="M3" s="46" t="s">
        <v>43</v>
      </c>
    </row>
    <row r="4" spans="1:13" ht="29.25" customHeight="1" thickBot="1" x14ac:dyDescent="0.3">
      <c r="A4" s="74"/>
      <c r="B4" s="40" t="s">
        <v>5</v>
      </c>
      <c r="C4" s="3">
        <v>1500</v>
      </c>
      <c r="D4" s="41" t="s">
        <v>2</v>
      </c>
      <c r="E4" s="74"/>
      <c r="F4" s="44" t="s">
        <v>14</v>
      </c>
      <c r="G4" s="35">
        <v>0.5</v>
      </c>
      <c r="H4" s="45" t="s">
        <v>12</v>
      </c>
      <c r="I4" s="74"/>
      <c r="J4" s="37" t="s">
        <v>18</v>
      </c>
      <c r="K4" s="38">
        <v>4.5</v>
      </c>
      <c r="L4" s="39" t="s">
        <v>9</v>
      </c>
      <c r="M4" s="47" t="s">
        <v>44</v>
      </c>
    </row>
    <row r="5" spans="1:13" ht="29.25" customHeight="1" thickBot="1" x14ac:dyDescent="0.25">
      <c r="A5" s="75"/>
      <c r="B5" s="53" t="s">
        <v>11</v>
      </c>
      <c r="C5" s="54">
        <v>100</v>
      </c>
      <c r="D5" s="55" t="s">
        <v>4</v>
      </c>
      <c r="E5" s="76"/>
      <c r="F5" s="75"/>
      <c r="G5" s="75"/>
      <c r="H5" s="75"/>
      <c r="I5" s="75"/>
      <c r="J5" s="75"/>
      <c r="K5" s="75"/>
      <c r="L5" s="75"/>
      <c r="M5" s="75"/>
    </row>
    <row r="6" spans="1:13" ht="12" customHeight="1" thickTop="1" x14ac:dyDescent="0.2">
      <c r="E6" s="5"/>
    </row>
    <row r="7" spans="1:13" ht="12" customHeight="1" x14ac:dyDescent="0.2">
      <c r="E7" s="6"/>
      <c r="F7" s="7"/>
      <c r="G7" s="7"/>
      <c r="H7" s="7"/>
    </row>
    <row r="8" spans="1:13" ht="12" customHeight="1" thickBot="1" x14ac:dyDescent="0.25">
      <c r="D8" s="8"/>
      <c r="E8" s="8"/>
      <c r="F8" s="8"/>
      <c r="G8" s="8"/>
      <c r="H8" s="8"/>
    </row>
    <row r="9" spans="1:13" ht="18.75" x14ac:dyDescent="0.3">
      <c r="B9" s="63" t="s">
        <v>25</v>
      </c>
      <c r="C9" s="64"/>
      <c r="D9" s="64"/>
      <c r="E9" s="64"/>
      <c r="F9" s="64"/>
      <c r="G9" s="64"/>
      <c r="H9" s="65"/>
    </row>
    <row r="10" spans="1:13" ht="77.25" thickBot="1" x14ac:dyDescent="0.25">
      <c r="B10" s="69" t="s">
        <v>16</v>
      </c>
      <c r="C10" s="9" t="s">
        <v>19</v>
      </c>
      <c r="D10" s="10" t="s">
        <v>21</v>
      </c>
      <c r="E10" s="11" t="s">
        <v>31</v>
      </c>
      <c r="F10" s="11" t="s">
        <v>29</v>
      </c>
      <c r="G10" s="11" t="s">
        <v>30</v>
      </c>
      <c r="H10" s="12" t="s">
        <v>32</v>
      </c>
    </row>
    <row r="11" spans="1:13" ht="13.5" thickBot="1" x14ac:dyDescent="0.25">
      <c r="B11" s="13" t="s">
        <v>22</v>
      </c>
      <c r="C11" s="14" t="s">
        <v>23</v>
      </c>
      <c r="D11" s="15" t="s">
        <v>24</v>
      </c>
      <c r="E11" s="16" t="s">
        <v>27</v>
      </c>
      <c r="F11" s="15" t="s">
        <v>28</v>
      </c>
      <c r="G11" s="15" t="s">
        <v>28</v>
      </c>
      <c r="H11" s="17" t="s">
        <v>28</v>
      </c>
    </row>
    <row r="12" spans="1:13" ht="18.75" thickBot="1" x14ac:dyDescent="0.3">
      <c r="B12" s="35">
        <v>70</v>
      </c>
      <c r="C12" s="25">
        <f>B12/1000</f>
        <v>7.0000000000000007E-2</v>
      </c>
      <c r="D12" s="26">
        <v>10</v>
      </c>
      <c r="E12" s="26">
        <f>$C$12*D12</f>
        <v>0.70000000000000007</v>
      </c>
      <c r="F12" s="27">
        <f>(E12)/($C$3*$C$4)*($C$5/100)</f>
        <v>1.5555555555555557E-3</v>
      </c>
      <c r="G12" s="27">
        <f>F12*200</f>
        <v>0.31111111111111112</v>
      </c>
      <c r="H12" s="28">
        <f>$G$3+G12</f>
        <v>0.57111111111111112</v>
      </c>
    </row>
    <row r="13" spans="1:13" x14ac:dyDescent="0.2">
      <c r="B13" s="18"/>
      <c r="C13" s="29"/>
      <c r="D13" s="26">
        <v>20</v>
      </c>
      <c r="E13" s="26">
        <f t="shared" ref="E13:E19" si="0">$C$12*D13</f>
        <v>1.4000000000000001</v>
      </c>
      <c r="F13" s="27">
        <f t="shared" ref="F13:F19" si="1">(E13)/($C$3*$C$4)*($C$5/100)</f>
        <v>3.1111111111111114E-3</v>
      </c>
      <c r="G13" s="27">
        <f t="shared" ref="G13:G19" si="2">F13*200</f>
        <v>0.62222222222222223</v>
      </c>
      <c r="H13" s="28">
        <f t="shared" ref="H13:H19" si="3">$G$3+G13</f>
        <v>0.88222222222222224</v>
      </c>
    </row>
    <row r="14" spans="1:13" x14ac:dyDescent="0.2">
      <c r="B14" s="19"/>
      <c r="C14" s="29"/>
      <c r="D14" s="26">
        <v>30</v>
      </c>
      <c r="E14" s="26">
        <f t="shared" si="0"/>
        <v>2.1</v>
      </c>
      <c r="F14" s="27">
        <f t="shared" si="1"/>
        <v>4.6666666666666671E-3</v>
      </c>
      <c r="G14" s="27">
        <f t="shared" si="2"/>
        <v>0.93333333333333346</v>
      </c>
      <c r="H14" s="28">
        <f t="shared" si="3"/>
        <v>1.1933333333333334</v>
      </c>
    </row>
    <row r="15" spans="1:13" x14ac:dyDescent="0.2">
      <c r="B15" s="19"/>
      <c r="C15" s="29"/>
      <c r="D15" s="26">
        <v>40</v>
      </c>
      <c r="E15" s="26">
        <f t="shared" si="0"/>
        <v>2.8000000000000003</v>
      </c>
      <c r="F15" s="27">
        <f t="shared" si="1"/>
        <v>6.2222222222222227E-3</v>
      </c>
      <c r="G15" s="27">
        <f t="shared" si="2"/>
        <v>1.2444444444444445</v>
      </c>
      <c r="H15" s="28">
        <f t="shared" si="3"/>
        <v>1.5044444444444445</v>
      </c>
    </row>
    <row r="16" spans="1:13" x14ac:dyDescent="0.2">
      <c r="B16" s="19"/>
      <c r="C16" s="29"/>
      <c r="D16" s="26">
        <v>50</v>
      </c>
      <c r="E16" s="26">
        <f t="shared" si="0"/>
        <v>3.5000000000000004</v>
      </c>
      <c r="F16" s="27">
        <f t="shared" si="1"/>
        <v>7.7777777777777784E-3</v>
      </c>
      <c r="G16" s="27">
        <f t="shared" si="2"/>
        <v>1.5555555555555556</v>
      </c>
      <c r="H16" s="28">
        <f t="shared" si="3"/>
        <v>1.8155555555555556</v>
      </c>
    </row>
    <row r="17" spans="2:8" x14ac:dyDescent="0.2">
      <c r="B17" s="19"/>
      <c r="C17" s="29"/>
      <c r="D17" s="26">
        <v>60</v>
      </c>
      <c r="E17" s="26">
        <f t="shared" si="0"/>
        <v>4.2</v>
      </c>
      <c r="F17" s="27">
        <f t="shared" si="1"/>
        <v>9.3333333333333341E-3</v>
      </c>
      <c r="G17" s="27">
        <f t="shared" si="2"/>
        <v>1.8666666666666669</v>
      </c>
      <c r="H17" s="28">
        <f t="shared" si="3"/>
        <v>2.1266666666666669</v>
      </c>
    </row>
    <row r="18" spans="2:8" x14ac:dyDescent="0.2">
      <c r="B18" s="19"/>
      <c r="C18" s="29"/>
      <c r="D18" s="26">
        <v>80</v>
      </c>
      <c r="E18" s="26">
        <f t="shared" si="0"/>
        <v>5.6000000000000005</v>
      </c>
      <c r="F18" s="27">
        <f t="shared" si="1"/>
        <v>1.2444444444444445E-2</v>
      </c>
      <c r="G18" s="27">
        <f t="shared" si="2"/>
        <v>2.4888888888888889</v>
      </c>
      <c r="H18" s="28">
        <f t="shared" si="3"/>
        <v>2.7488888888888887</v>
      </c>
    </row>
    <row r="19" spans="2:8" ht="13.5" thickBot="1" x14ac:dyDescent="0.25">
      <c r="B19" s="20"/>
      <c r="C19" s="30"/>
      <c r="D19" s="31">
        <v>100</v>
      </c>
      <c r="E19" s="31">
        <f t="shared" si="0"/>
        <v>7.0000000000000009</v>
      </c>
      <c r="F19" s="32">
        <f t="shared" si="1"/>
        <v>1.5555555555555557E-2</v>
      </c>
      <c r="G19" s="32">
        <f t="shared" si="2"/>
        <v>3.1111111111111112</v>
      </c>
      <c r="H19" s="33">
        <f t="shared" si="3"/>
        <v>3.3711111111111114</v>
      </c>
    </row>
    <row r="20" spans="2:8" ht="13.5" thickBot="1" x14ac:dyDescent="0.25">
      <c r="D20" s="8"/>
      <c r="E20" s="8"/>
    </row>
    <row r="21" spans="2:8" ht="18.75" x14ac:dyDescent="0.3">
      <c r="B21" s="66" t="s">
        <v>26</v>
      </c>
      <c r="C21" s="67"/>
      <c r="D21" s="67"/>
      <c r="E21" s="67"/>
      <c r="F21" s="67"/>
      <c r="G21" s="67"/>
      <c r="H21" s="68"/>
    </row>
    <row r="22" spans="2:8" ht="77.25" thickBot="1" x14ac:dyDescent="0.25">
      <c r="B22" s="69" t="s">
        <v>17</v>
      </c>
      <c r="C22" s="9" t="s">
        <v>20</v>
      </c>
      <c r="D22" s="10" t="s">
        <v>21</v>
      </c>
      <c r="E22" s="11" t="s">
        <v>3</v>
      </c>
      <c r="F22" s="11" t="s">
        <v>29</v>
      </c>
      <c r="G22" s="11" t="s">
        <v>30</v>
      </c>
      <c r="H22" s="12" t="s">
        <v>32</v>
      </c>
    </row>
    <row r="23" spans="2:8" ht="13.5" thickBot="1" x14ac:dyDescent="0.25">
      <c r="B23" s="21" t="s">
        <v>22</v>
      </c>
      <c r="C23" s="14" t="s">
        <v>23</v>
      </c>
      <c r="D23" s="15" t="s">
        <v>24</v>
      </c>
      <c r="E23" s="22"/>
      <c r="F23" s="23"/>
      <c r="G23" s="23"/>
      <c r="H23" s="24"/>
    </row>
    <row r="24" spans="2:8" ht="18.75" thickBot="1" x14ac:dyDescent="0.3">
      <c r="B24" s="35">
        <v>450</v>
      </c>
      <c r="C24" s="29">
        <f>B24/1000</f>
        <v>0.45</v>
      </c>
      <c r="D24" s="26">
        <v>10</v>
      </c>
      <c r="E24" s="26">
        <f>$C$24*D24</f>
        <v>4.5</v>
      </c>
      <c r="F24" s="27">
        <f>(E24)/($C$3*$C$4)*($C$5/100)</f>
        <v>0.01</v>
      </c>
      <c r="G24" s="27">
        <f>F24*200</f>
        <v>2</v>
      </c>
      <c r="H24" s="28">
        <f>$G$4+G24</f>
        <v>2.5</v>
      </c>
    </row>
    <row r="25" spans="2:8" x14ac:dyDescent="0.2">
      <c r="B25" s="19"/>
      <c r="C25" s="29"/>
      <c r="D25" s="26">
        <v>20</v>
      </c>
      <c r="E25" s="26">
        <f t="shared" ref="E25:E31" si="4">$C$24*D25</f>
        <v>9</v>
      </c>
      <c r="F25" s="27">
        <f t="shared" ref="F25:F31" si="5">(E25)/($C$3*$C$4)*($C$5/100)</f>
        <v>0.02</v>
      </c>
      <c r="G25" s="27">
        <f t="shared" ref="G25:G31" si="6">F25*200</f>
        <v>4</v>
      </c>
      <c r="H25" s="28">
        <f t="shared" ref="H25:H31" si="7">$G$4+G25</f>
        <v>4.5</v>
      </c>
    </row>
    <row r="26" spans="2:8" x14ac:dyDescent="0.2">
      <c r="B26" s="19"/>
      <c r="C26" s="29"/>
      <c r="D26" s="26">
        <v>30</v>
      </c>
      <c r="E26" s="26">
        <f t="shared" si="4"/>
        <v>13.5</v>
      </c>
      <c r="F26" s="27">
        <f t="shared" si="5"/>
        <v>0.03</v>
      </c>
      <c r="G26" s="27">
        <f t="shared" si="6"/>
        <v>6</v>
      </c>
      <c r="H26" s="28">
        <f t="shared" si="7"/>
        <v>6.5</v>
      </c>
    </row>
    <row r="27" spans="2:8" x14ac:dyDescent="0.2">
      <c r="B27" s="19"/>
      <c r="C27" s="29"/>
      <c r="D27" s="26">
        <v>40</v>
      </c>
      <c r="E27" s="26">
        <f t="shared" si="4"/>
        <v>18</v>
      </c>
      <c r="F27" s="27">
        <f t="shared" si="5"/>
        <v>0.04</v>
      </c>
      <c r="G27" s="27">
        <f t="shared" si="6"/>
        <v>8</v>
      </c>
      <c r="H27" s="28">
        <f t="shared" si="7"/>
        <v>8.5</v>
      </c>
    </row>
    <row r="28" spans="2:8" x14ac:dyDescent="0.2">
      <c r="B28" s="19"/>
      <c r="C28" s="29"/>
      <c r="D28" s="26">
        <v>50</v>
      </c>
      <c r="E28" s="26">
        <f t="shared" si="4"/>
        <v>22.5</v>
      </c>
      <c r="F28" s="27">
        <f t="shared" si="5"/>
        <v>0.05</v>
      </c>
      <c r="G28" s="27">
        <f t="shared" si="6"/>
        <v>10</v>
      </c>
      <c r="H28" s="28">
        <f>$G$4+G28</f>
        <v>10.5</v>
      </c>
    </row>
    <row r="29" spans="2:8" x14ac:dyDescent="0.2">
      <c r="B29" s="19"/>
      <c r="C29" s="29"/>
      <c r="D29" s="26">
        <v>60</v>
      </c>
      <c r="E29" s="26">
        <f t="shared" si="4"/>
        <v>27</v>
      </c>
      <c r="F29" s="27">
        <f t="shared" si="5"/>
        <v>0.06</v>
      </c>
      <c r="G29" s="27">
        <f t="shared" si="6"/>
        <v>12</v>
      </c>
      <c r="H29" s="28">
        <f t="shared" si="7"/>
        <v>12.5</v>
      </c>
    </row>
    <row r="30" spans="2:8" x14ac:dyDescent="0.2">
      <c r="B30" s="19"/>
      <c r="C30" s="29"/>
      <c r="D30" s="26">
        <v>80</v>
      </c>
      <c r="E30" s="26">
        <f t="shared" si="4"/>
        <v>36</v>
      </c>
      <c r="F30" s="27">
        <f t="shared" si="5"/>
        <v>0.08</v>
      </c>
      <c r="G30" s="27">
        <f t="shared" si="6"/>
        <v>16</v>
      </c>
      <c r="H30" s="28">
        <f t="shared" si="7"/>
        <v>16.5</v>
      </c>
    </row>
    <row r="31" spans="2:8" ht="13.5" thickBot="1" x14ac:dyDescent="0.25">
      <c r="B31" s="20"/>
      <c r="C31" s="30"/>
      <c r="D31" s="31">
        <v>100</v>
      </c>
      <c r="E31" s="31">
        <f t="shared" si="4"/>
        <v>45</v>
      </c>
      <c r="F31" s="32">
        <f t="shared" si="5"/>
        <v>0.1</v>
      </c>
      <c r="G31" s="32">
        <f t="shared" si="6"/>
        <v>20</v>
      </c>
      <c r="H31" s="28">
        <f t="shared" si="7"/>
        <v>20.5</v>
      </c>
    </row>
  </sheetData>
  <sheetProtection algorithmName="SHA-512" hashValue="LCVahxrC2qRObFRoX/Ept/mXMJf9n2pvLBXGfLNQab9+qAdVdXvVUcvru60CR12U5LhbbPwEF6/mwS/2VkJKIg==" saltValue="dI0ZO9DjaaMt4RFldYHsxw==" spinCount="100000" sheet="1" objects="1" scenarios="1"/>
  <mergeCells count="4">
    <mergeCell ref="J2:L2"/>
    <mergeCell ref="B9:H9"/>
    <mergeCell ref="B21:H21"/>
    <mergeCell ref="A1:G1"/>
  </mergeCells>
  <conditionalFormatting sqref="H12:H19">
    <cfRule type="cellIs" dxfId="1" priority="4" operator="greaterThan">
      <formula>$K$3</formula>
    </cfRule>
  </conditionalFormatting>
  <conditionalFormatting sqref="H24:H31">
    <cfRule type="cellIs" dxfId="0" priority="2" operator="greaterThan">
      <formula>$K$4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Erklärungen</vt:lpstr>
      <vt:lpstr>PFAS-Bewässerung-Rechnung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mersmann, Mareike</dc:creator>
  <cp:lastModifiedBy>Roth, Dr., Philipp</cp:lastModifiedBy>
  <dcterms:created xsi:type="dcterms:W3CDTF">2025-01-24T14:44:31Z</dcterms:created>
  <dcterms:modified xsi:type="dcterms:W3CDTF">2025-11-03T12:14:49Z</dcterms:modified>
</cp:coreProperties>
</file>